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puts" state="visible" r:id="rId4"/>
    <sheet sheetId="2" name="Results" state="visible" r:id="rId5"/>
    <sheet sheetId="3" name="Instructions" state="visible" r:id="rId6"/>
  </sheets>
  <calcPr calcId="171027"/>
</workbook>
</file>

<file path=xl/sharedStrings.xml><?xml version="1.0" encoding="utf-8"?>
<sst xmlns="http://schemas.openxmlformats.org/spreadsheetml/2006/main" count="170" uniqueCount="120">
  <si>
    <t>Annual figures from your most recent completed fiscal year. Fill the yellow cells; the Results tab calculates the rest. The figures shown are illustrative, not drawn from any client; replace them with your own.</t>
  </si>
  <si>
    <t>Organization</t>
  </si>
  <si>
    <t>Sample Nonprofit</t>
  </si>
  <si>
    <t>Fiscal year used as the base period</t>
  </si>
  <si>
    <t>FY2025</t>
  </si>
  <si>
    <t>A. Indirect cost pool (costs that benefit the whole organization)</t>
  </si>
  <si>
    <t>Annual amount</t>
  </si>
  <si>
    <t/>
  </si>
  <si>
    <t>Where it comes from</t>
  </si>
  <si>
    <t>Executive director salary, administrative share</t>
  </si>
  <si>
    <t>Time spent on general management, not on a specific program</t>
  </si>
  <si>
    <t>Finance, bookkeeping, and accounting staff</t>
  </si>
  <si>
    <t>Or outsourced bookkeeping fees</t>
  </si>
  <si>
    <t>Administrative and HR staff</t>
  </si>
  <si>
    <t>Fringe benefits on the salaries above</t>
  </si>
  <si>
    <t>Payroll taxes, health insurance, retirement match</t>
  </si>
  <si>
    <t>Office rent and occupancy, administrative share</t>
  </si>
  <si>
    <t>Space not assigned to a program</t>
  </si>
  <si>
    <t>Utilities, phone, internet</t>
  </si>
  <si>
    <t>Insurance (general liability, D&amp;O)</t>
  </si>
  <si>
    <t>Audit, legal, and professional fees</t>
  </si>
  <si>
    <t>IT, software, and equipment maintenance</t>
  </si>
  <si>
    <t>Office supplies and postage</t>
  </si>
  <si>
    <t>Depreciation on administrative assets</t>
  </si>
  <si>
    <t>Not the purchase price; depreciation only</t>
  </si>
  <si>
    <t>Other indirect costs</t>
  </si>
  <si>
    <t>Total indirect cost pool (before removing unallowable costs)</t>
  </si>
  <si>
    <t>B. Unallowable costs included in the pool above (remove them)</t>
  </si>
  <si>
    <t>Rule</t>
  </si>
  <si>
    <t>Fundraising and development costs</t>
  </si>
  <si>
    <t>2 CFR 200.442</t>
  </si>
  <si>
    <t>Lobbying</t>
  </si>
  <si>
    <t>2 CFR 200.450</t>
  </si>
  <si>
    <t>Entertainment, prizes, alcoholic beverages</t>
  </si>
  <si>
    <t>2 CFR 200.438, 200.423</t>
  </si>
  <si>
    <t>Fines, penalties, bad debts</t>
  </si>
  <si>
    <t>2 CFR 200.441, 200.426</t>
  </si>
  <si>
    <t>Other unallowable costs</t>
  </si>
  <si>
    <t>Total unallowable costs to remove</t>
  </si>
  <si>
    <t>C. Direct costs (costs of running programs)</t>
  </si>
  <si>
    <t>In MTDC?</t>
  </si>
  <si>
    <t>Note</t>
  </si>
  <si>
    <t>Direct salaries and wages (program staff)</t>
  </si>
  <si>
    <t>Yes</t>
  </si>
  <si>
    <t>Fringe benefits on direct salaries</t>
  </si>
  <si>
    <t>Travel</t>
  </si>
  <si>
    <t>Materials and supplies</t>
  </si>
  <si>
    <t>Contractual services (consultants, vendors)</t>
  </si>
  <si>
    <t>Services to your organization, not subawards</t>
  </si>
  <si>
    <t>Equipment (per-unit cost at or above $10,000, or your lower capitalization threshold)</t>
  </si>
  <si>
    <t>No</t>
  </si>
  <si>
    <t>Excluded from MTDC</t>
  </si>
  <si>
    <t>Capital expenditures (buildings, improvements)</t>
  </si>
  <si>
    <t>Rental costs charged directly to programs</t>
  </si>
  <si>
    <t>Participant support costs (stipends, participant travel)</t>
  </si>
  <si>
    <t>Charges for patient care</t>
  </si>
  <si>
    <t>Tuition remission, scholarships, fellowships</t>
  </si>
  <si>
    <t>D. Subawards (one row per subaward; the first $50,000 of each counts in MTDC)</t>
  </si>
  <si>
    <t>Subaward amount</t>
  </si>
  <si>
    <t>Counts in MTDC</t>
  </si>
  <si>
    <t>Excluded portion</t>
  </si>
  <si>
    <t>Subaward 1: community partner</t>
  </si>
  <si>
    <t>Subaward 2: evaluation partner</t>
  </si>
  <si>
    <t>Subaward 3</t>
  </si>
  <si>
    <t>Subaward 4</t>
  </si>
  <si>
    <t>Subaward 5</t>
  </si>
  <si>
    <t>Total subawards</t>
  </si>
  <si>
    <t>Do not enter the same cost twice. A cost is either direct (Section C) or indirect (Section A), never both. Yellow cells are inputs; everything else is a formula.</t>
  </si>
  <si>
    <t>Simplified allocation method (2 CFR 200, Appendix IV, B.2): allowable indirect costs divided by a direct cost base. Illustrative figures.</t>
  </si>
  <si>
    <t>1. Your indirect cost pool</t>
  </si>
  <si>
    <t>Amount</t>
  </si>
  <si>
    <t>Total indirect cost pool</t>
  </si>
  <si>
    <t>Less: unallowable costs</t>
  </si>
  <si>
    <t>Allowable indirect cost pool</t>
  </si>
  <si>
    <t>2. Your direct cost base</t>
  </si>
  <si>
    <t>Total direct costs (all of Section C plus all subawards)</t>
  </si>
  <si>
    <t>Less: costs excluded from MTDC (equipment, capital, rental, participant support, patient care, tuition)</t>
  </si>
  <si>
    <t>Less: portion of each subaward above $50,000</t>
  </si>
  <si>
    <t>Modified total direct costs (MTDC)</t>
  </si>
  <si>
    <t>3. Your indirect cost rate</t>
  </si>
  <si>
    <t>Rate</t>
  </si>
  <si>
    <t>What it means</t>
  </si>
  <si>
    <t>Rate on an MTDC base (the base federal awards use)</t>
  </si>
  <si>
    <t>Rate on a total direct cost base (for comparison)</t>
  </si>
  <si>
    <t>De minimis rate available without negotiation</t>
  </si>
  <si>
    <t>2 CFR 200.414(f), awards issued on or after October 1, 2024</t>
  </si>
  <si>
    <t>Your MTDC rate compared with the de minimis rate</t>
  </si>
  <si>
    <t>4. What the rate is worth on one grant</t>
  </si>
  <si>
    <t>At de minimis 15%</t>
  </si>
  <si>
    <t>At your MTDC rate</t>
  </si>
  <si>
    <t>Difference</t>
  </si>
  <si>
    <t>Proposed grant direct budget (enter)</t>
  </si>
  <si>
    <t>Salaries and wages</t>
  </si>
  <si>
    <t>Fringe benefits</t>
  </si>
  <si>
    <t>Contractual services</t>
  </si>
  <si>
    <t>Subaward (one subaward; first $50,000 counts)</t>
  </si>
  <si>
    <t>First $50,000</t>
  </si>
  <si>
    <t>Equipment</t>
  </si>
  <si>
    <t>Participant support costs</t>
  </si>
  <si>
    <t>Grant total direct costs</t>
  </si>
  <si>
    <t>Grant MTDC</t>
  </si>
  <si>
    <t>Indirect costs you can charge</t>
  </si>
  <si>
    <t>Total grant request (direct + indirect)</t>
  </si>
  <si>
    <t>Prepared with the GivingArc Nonprofit Indirect Cost Rate Calculator · givingarc.com/accounting-resources/nonprofit-indirect-cost-rate-calculator/ · General information, not accounting, legal, or tax advice. Funder rules and your cognizant agency govern.</t>
  </si>
  <si>
    <t>How to use this calculator</t>
  </si>
  <si>
    <t>1. Inputs tab, Section A: list the annual costs that keep the whole organization running and cannot be tied to one program (management, finance, HR, occupancy, insurance, audit). Use your Statement of Functional Expenses; the "management and general" column is the starting point.</t>
  </si>
  <si>
    <t>2. Section B: remove costs that federal rules make unallowable (fundraising, lobbying, entertainment, fines, bad debts). They stay in your books; they just cannot sit in the pool.</t>
  </si>
  <si>
    <t>3. Section C: enter the annual direct costs of your programs by category. The "In MTDC?" column shows which lines count toward the base federal awards use.</t>
  </si>
  <si>
    <t>4. Section D: list each subaward separately. Only the first $50,000 of each one counts in MTDC (2 CFR 200.1, "Modified Total Direct Cost").</t>
  </si>
  <si>
    <t>5. Results tab: your rate on an MTDC base, side by side with the 15% de minimis rate, and what the difference is worth on one proposed grant.</t>
  </si>
  <si>
    <t>Definitions used here</t>
  </si>
  <si>
    <t>• Indirect costs: costs incurred for a common or joint purpose benefiting more than one cost objective and not readily assignable to any one of them (2 CFR 200.1).</t>
  </si>
  <si>
    <t>• Modified total direct costs (MTDC): all direct salaries and wages, applicable fringe benefits, materials and supplies, services, travel, and up to the first $50,000 of each subaward. Excludes equipment, capital expenditures, charges for patient care, rental costs, tuition remission, scholarships and fellowships, participant support costs, and the portion of each subaward above $50,000 (2 CFR 200.1).</t>
  </si>
  <si>
    <t>• Equipment: tangible personal property with a useful life of more than one year and a per-unit cost of $10,000 or more, or your own capitalization threshold if lower (2 CFR 200.1).</t>
  </si>
  <si>
    <t>• De minimis rate: an organization without a current federal negotiated rate may charge up to 15% of MTDC, needs no documentation to justify it, may use it indefinitely, and must apply it to all federal awards until it chooses a negotiated rate (2 CFR 200.414(f)). The 15% rate applies to awards issued on or after October 1, 2024 (some agencies applied it earlier); awards still under the previous rule use 10%. It does not apply to cost-reimbursement contracts issued directly by the federal government under the FAR.</t>
  </si>
  <si>
    <t>• Simplified allocation method: total allowable indirect costs divided by an equitable distribution base, used when all major functions benefit from indirect costs to about the same degree (2 CFR 200, Appendix IV, B.2). Appendix IV allows any equitable base; this workbook uses MTDC because 2 CFR 200.414(f) applies the de minimis rate to MTDC.</t>
  </si>
  <si>
    <t>When a negotiated rate is worth pursuing</t>
  </si>
  <si>
    <t>• If your MTDC rate is well above 15% and you hold or expect federal awards, a negotiated indirect cost rate agreement (NICRA) with your cognizant agency, the federal agency that gives you the most direct funding, lets you recover the actual rate. A first-time proposal is due no later than three months after the effective date of the award (Appendix IV, C.2).</t>
  </si>
  <si>
    <t>• If your rate is near or below 15%, the de minimis rate recovers as much with no proposal.</t>
  </si>
  <si>
    <t>This calculator is provided by GivingArc (givingarc.com) for general informational purposes and is not accounting, legal, or tax advice. Illustrative figures are not drawn from any client. Funder terms, state pass-through rules, and your cognizant agency govern what you may charge.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</si>
</sst>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Red]-&quot;$&quot;#,##0"/>
    <numFmt numFmtId="165" formatCode="0.0%"/>
  </numFmts>
  <fonts count="9" x14ac:knownFonts="1">
    <font>
      <color theme="1"/>
      <family val="2"/>
      <scheme val="minor"/>
      <sz val="11"/>
      <name val="Calibri"/>
    </font>
    <font>
      <b/>
      <color rgb="FF1F3A4D"/>
    </font>
    <font>
      <b/>
      <color rgb="FFFFFFFF"/>
    </font>
    <font>
      <color rgb="FF4E6373"/>
      <sz val="9"/>
    </font>
    <font>
      <b/>
    </font>
    <font>
      <i/>
      <color rgb="FF4E6373"/>
      <sz val="9"/>
    </font>
    <font>
      <b/>
      <color rgb="FF1F3A4D"/>
      <sz val="16"/>
    </font>
    <font>
      <b/>
      <sz val="13"/>
    </font>
    <font>
      <b/>
      <color rgb="FF1F3A4D"/>
      <sz val="12"/>
    </font>
  </fonts>
  <fills count="4">
    <fill>
      <patternFill patternType="none"/>
    </fill>
    <fill>
      <patternFill patternType="gray125"/>
    </fill>
    <fill>
      <patternFill patternType="solid">
        <fgColor rgb="FFFFF8E1"/>
      </patternFill>
    </fill>
    <fill>
      <patternFill patternType="solid">
        <fgColor rgb="FF1F3A4D"/>
      </patternFill>
    </fill>
  </fills>
  <borders count="2">
    <border>
      <left/>
      <right/>
      <top/>
      <bottom/>
      <diagonal/>
    </border>
    <border>
      <left style="thin">
        <color rgb="FFD5DCDE"/>
      </left>
      <right style="thin">
        <color rgb="FFD5DCDE"/>
      </right>
      <top style="thin">
        <color rgb="FFD5DCDE"/>
      </top>
      <bottom style="thin">
        <color rgb="FFD5DCDE"/>
      </bottom>
      <diagonal/>
    </border>
  </borders>
  <cellStyleXfs count="1">
    <xf numFmtId="0" fontId="0" fillId="0" borderId="0"/>
  </cellStyleXfs>
  <cellXfs count="17">
    <xf numFmtId="0" fontId="0" fillId="0" borderId="0" xfId="0"/>
    <xf numFmtId="0" fontId="1" fillId="0" borderId="0" xfId="0" applyFont="1"/>
    <xf numFmtId="0" fontId="0" fillId="2" borderId="1" xfId="0" applyFill="1" applyBorder="1"/>
    <xf numFmtId="0" fontId="2" fillId="3" borderId="0" xfId="0" applyFont="1" applyFill="1" applyAlignment="1">
      <alignment vertical="center" wrapText="1"/>
    </xf>
    <xf numFmtId="164" fontId="0" fillId="2" borderId="1" xfId="0" applyNumberFormat="1" applyFill="1" applyBorder="1"/>
    <xf numFmtId="0" fontId="3" fillId="0" borderId="0" xfId="0" applyFont="1"/>
    <xf numFmtId="0" fontId="4" fillId="0" borderId="0" xfId="0" applyFont="1"/>
    <xf numFmtId="164" fontId="4" fillId="0" borderId="1" xfId="0" applyNumberFormat="1" applyFont="1" applyBorder="1"/>
    <xf numFmtId="0" fontId="0" fillId="0" borderId="0" xfId="0" applyAlignment="1">
      <alignment horizontal="center"/>
    </xf>
    <xf numFmtId="164" fontId="0" fillId="0" borderId="1" xfId="0" applyNumberFormat="1" applyBorder="1"/>
    <xf numFmtId="0" fontId="5" fillId="0" borderId="0" xfId="0" applyFont="1"/>
    <xf numFmtId="0" fontId="6" fillId="0" borderId="0" xfId="0" applyFont="1"/>
    <xf numFmtId="0" fontId="0" fillId="0" borderId="0" xfId="0" applyAlignment="1">
      <alignment wrapText="1"/>
    </xf>
    <xf numFmtId="165" fontId="7" fillId="0" borderId="1" xfId="0" applyNumberFormat="1" applyFont="1" applyBorder="1"/>
    <xf numFmtId="165" fontId="0" fillId="0" borderId="1" xfId="0" applyNumberFormat="1" applyBorder="1"/>
    <xf numFmtId="0" fontId="0" fillId="0" borderId="0" xfId="0" applyAlignment="1">
      <alignment vertical="top" wrapText="1"/>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9"/>
  <sheetFormatPr defaultRowHeight="15" outlineLevelRow="0" outlineLevelCol="0" x14ac:dyDescent="55"/>
  <cols>
    <col min="1" max="1" width="46" customWidth="1"/>
    <col min="2" max="3" width="16" customWidth="1"/>
    <col min="4" max="4" width="44" customWidth="1"/>
  </cols>
  <sheetData>
    <row r="1" spans="1:4" x14ac:dyDescent="0.25">
      <c r="A1" s="1" t="s">
        <v>0</v>
      </c>
      <c r="B1" s="1"/>
      <c r="C1" s="1"/>
      <c r="D1" s="1"/>
    </row>
    <row r="2" spans="1:3" x14ac:dyDescent="0.25">
      <c r="A2" t="s">
        <v>1</v>
      </c>
      <c r="B2" s="2" t="s">
        <v>2</v>
      </c>
      <c r="C2" s="2"/>
    </row>
    <row r="3" spans="1:3" x14ac:dyDescent="0.25">
      <c r="A3" t="s">
        <v>3</v>
      </c>
      <c r="B3" s="2" t="s">
        <v>4</v>
      </c>
      <c r="C3" s="2"/>
    </row>
    <row r="5" ht="22" customHeight="1" spans="1:4" x14ac:dyDescent="0.25">
      <c r="A5" s="3" t="s">
        <v>5</v>
      </c>
      <c r="B5" s="3" t="s">
        <v>6</v>
      </c>
      <c r="C5" s="3" t="s">
        <v>7</v>
      </c>
      <c r="D5" s="3" t="s">
        <v>8</v>
      </c>
    </row>
    <row r="6" spans="1:4" x14ac:dyDescent="0.25">
      <c r="A6" t="s">
        <v>9</v>
      </c>
      <c r="B6" s="4">
        <v>45000</v>
      </c>
      <c r="D6" s="5" t="s">
        <v>10</v>
      </c>
    </row>
    <row r="7" spans="1:4" x14ac:dyDescent="0.25">
      <c r="A7" t="s">
        <v>11</v>
      </c>
      <c r="B7" s="4">
        <v>30000</v>
      </c>
      <c r="D7" s="5" t="s">
        <v>12</v>
      </c>
    </row>
    <row r="8" spans="1:4" x14ac:dyDescent="0.25">
      <c r="A8" t="s">
        <v>13</v>
      </c>
      <c r="B8" s="4">
        <v>28000</v>
      </c>
      <c r="D8" s="5" t="s">
        <v>7</v>
      </c>
    </row>
    <row r="9" spans="1:4" x14ac:dyDescent="0.25">
      <c r="A9" t="s">
        <v>14</v>
      </c>
      <c r="B9" s="4">
        <v>22000</v>
      </c>
      <c r="D9" s="5" t="s">
        <v>15</v>
      </c>
    </row>
    <row r="10" spans="1:4" x14ac:dyDescent="0.25">
      <c r="A10" t="s">
        <v>16</v>
      </c>
      <c r="B10" s="4">
        <v>18000</v>
      </c>
      <c r="D10" s="5" t="s">
        <v>17</v>
      </c>
    </row>
    <row r="11" spans="1:4" x14ac:dyDescent="0.25">
      <c r="A11" t="s">
        <v>18</v>
      </c>
      <c r="B11" s="4">
        <v>6000</v>
      </c>
      <c r="D11" s="5" t="s">
        <v>7</v>
      </c>
    </row>
    <row r="12" spans="1:4" x14ac:dyDescent="0.25">
      <c r="A12" t="s">
        <v>19</v>
      </c>
      <c r="B12" s="4">
        <v>5500</v>
      </c>
      <c r="D12" s="5" t="s">
        <v>7</v>
      </c>
    </row>
    <row r="13" spans="1:4" x14ac:dyDescent="0.25">
      <c r="A13" t="s">
        <v>20</v>
      </c>
      <c r="B13" s="4">
        <v>12000</v>
      </c>
      <c r="D13" s="5" t="s">
        <v>7</v>
      </c>
    </row>
    <row r="14" spans="1:4" x14ac:dyDescent="0.25">
      <c r="A14" t="s">
        <v>21</v>
      </c>
      <c r="B14" s="4">
        <v>4500</v>
      </c>
      <c r="D14" s="5" t="s">
        <v>7</v>
      </c>
    </row>
    <row r="15" spans="1:4" x14ac:dyDescent="0.25">
      <c r="A15" t="s">
        <v>22</v>
      </c>
      <c r="B15" s="4">
        <v>2500</v>
      </c>
      <c r="D15" s="5" t="s">
        <v>7</v>
      </c>
    </row>
    <row r="16" spans="1:4" x14ac:dyDescent="0.25">
      <c r="A16" t="s">
        <v>23</v>
      </c>
      <c r="B16" s="4">
        <v>3000</v>
      </c>
      <c r="D16" s="5" t="s">
        <v>24</v>
      </c>
    </row>
    <row r="17" spans="1:4" x14ac:dyDescent="0.25">
      <c r="A17" t="s">
        <v>25</v>
      </c>
      <c r="B17" s="4">
        <v>0</v>
      </c>
      <c r="D17" s="5" t="s">
        <v>7</v>
      </c>
    </row>
    <row r="18" spans="1:2" x14ac:dyDescent="0.25">
      <c r="A18" s="6" t="s">
        <v>26</v>
      </c>
      <c r="B18" s="7">
        <f>SUM(B6:B17)</f>
      </c>
    </row>
    <row r="20" ht="22" customHeight="1" spans="1:4" x14ac:dyDescent="0.25">
      <c r="A20" s="3" t="s">
        <v>27</v>
      </c>
      <c r="B20" s="3" t="s">
        <v>6</v>
      </c>
      <c r="C20" s="3" t="s">
        <v>7</v>
      </c>
      <c r="D20" s="3" t="s">
        <v>28</v>
      </c>
    </row>
    <row r="21" spans="1:4" x14ac:dyDescent="0.25">
      <c r="A21" t="s">
        <v>29</v>
      </c>
      <c r="B21" s="4">
        <v>0</v>
      </c>
      <c r="D21" s="5" t="s">
        <v>30</v>
      </c>
    </row>
    <row r="22" spans="1:4" x14ac:dyDescent="0.25">
      <c r="A22" t="s">
        <v>31</v>
      </c>
      <c r="B22" s="4">
        <v>0</v>
      </c>
      <c r="D22" s="5" t="s">
        <v>32</v>
      </c>
    </row>
    <row r="23" spans="1:4" x14ac:dyDescent="0.25">
      <c r="A23" t="s">
        <v>33</v>
      </c>
      <c r="B23" s="4">
        <v>800</v>
      </c>
      <c r="D23" s="5" t="s">
        <v>34</v>
      </c>
    </row>
    <row r="24" spans="1:4" x14ac:dyDescent="0.25">
      <c r="A24" t="s">
        <v>35</v>
      </c>
      <c r="B24" s="4">
        <v>0</v>
      </c>
      <c r="D24" s="5" t="s">
        <v>36</v>
      </c>
    </row>
    <row r="25" spans="1:4" x14ac:dyDescent="0.25">
      <c r="A25" t="s">
        <v>37</v>
      </c>
      <c r="B25" s="4">
        <v>0</v>
      </c>
      <c r="D25" s="5" t="s">
        <v>7</v>
      </c>
    </row>
    <row r="26" spans="1:2" x14ac:dyDescent="0.25">
      <c r="A26" s="6" t="s">
        <v>38</v>
      </c>
      <c r="B26" s="7">
        <f>SUM(B21:B25)</f>
      </c>
    </row>
    <row r="28" ht="22" customHeight="1" spans="1:4" x14ac:dyDescent="0.25">
      <c r="A28" s="3" t="s">
        <v>39</v>
      </c>
      <c r="B28" s="3" t="s">
        <v>6</v>
      </c>
      <c r="C28" s="3" t="s">
        <v>40</v>
      </c>
      <c r="D28" s="3" t="s">
        <v>41</v>
      </c>
    </row>
    <row r="29" spans="1:4" x14ac:dyDescent="0.25">
      <c r="A29" t="s">
        <v>42</v>
      </c>
      <c r="B29" s="4">
        <v>520000</v>
      </c>
      <c r="C29" s="8" t="s">
        <v>43</v>
      </c>
      <c r="D29" s="5" t="s">
        <v>7</v>
      </c>
    </row>
    <row r="30" spans="1:4" x14ac:dyDescent="0.25">
      <c r="A30" t="s">
        <v>44</v>
      </c>
      <c r="B30" s="4">
        <v>120000</v>
      </c>
      <c r="C30" s="8" t="s">
        <v>43</v>
      </c>
      <c r="D30" s="5" t="s">
        <v>7</v>
      </c>
    </row>
    <row r="31" spans="1:4" x14ac:dyDescent="0.25">
      <c r="A31" t="s">
        <v>45</v>
      </c>
      <c r="B31" s="4">
        <v>18000</v>
      </c>
      <c r="C31" s="8" t="s">
        <v>43</v>
      </c>
      <c r="D31" s="5" t="s">
        <v>7</v>
      </c>
    </row>
    <row r="32" spans="1:4" x14ac:dyDescent="0.25">
      <c r="A32" t="s">
        <v>46</v>
      </c>
      <c r="B32" s="4">
        <v>40000</v>
      </c>
      <c r="C32" s="8" t="s">
        <v>43</v>
      </c>
      <c r="D32" s="5" t="s">
        <v>7</v>
      </c>
    </row>
    <row r="33" spans="1:4" x14ac:dyDescent="0.25">
      <c r="A33" t="s">
        <v>47</v>
      </c>
      <c r="B33" s="4">
        <v>60000</v>
      </c>
      <c r="C33" s="8" t="s">
        <v>43</v>
      </c>
      <c r="D33" s="5" t="s">
        <v>48</v>
      </c>
    </row>
    <row r="34" spans="1:4" x14ac:dyDescent="0.25">
      <c r="A34" t="s">
        <v>49</v>
      </c>
      <c r="B34" s="4">
        <v>15000</v>
      </c>
      <c r="C34" s="8" t="s">
        <v>50</v>
      </c>
      <c r="D34" s="5" t="s">
        <v>51</v>
      </c>
    </row>
    <row r="35" spans="1:4" x14ac:dyDescent="0.25">
      <c r="A35" t="s">
        <v>52</v>
      </c>
      <c r="B35" s="4">
        <v>0</v>
      </c>
      <c r="C35" s="8" t="s">
        <v>50</v>
      </c>
      <c r="D35" s="5" t="s">
        <v>51</v>
      </c>
    </row>
    <row r="36" spans="1:4" x14ac:dyDescent="0.25">
      <c r="A36" t="s">
        <v>53</v>
      </c>
      <c r="B36" s="4">
        <v>24000</v>
      </c>
      <c r="C36" s="8" t="s">
        <v>50</v>
      </c>
      <c r="D36" s="5" t="s">
        <v>51</v>
      </c>
    </row>
    <row r="37" spans="1:4" x14ac:dyDescent="0.25">
      <c r="A37" t="s">
        <v>54</v>
      </c>
      <c r="B37" s="4">
        <v>35000</v>
      </c>
      <c r="C37" s="8" t="s">
        <v>50</v>
      </c>
      <c r="D37" s="5" t="s">
        <v>51</v>
      </c>
    </row>
    <row r="38" spans="1:4" x14ac:dyDescent="0.25">
      <c r="A38" t="s">
        <v>55</v>
      </c>
      <c r="B38" s="4">
        <v>0</v>
      </c>
      <c r="C38" s="8" t="s">
        <v>50</v>
      </c>
      <c r="D38" s="5" t="s">
        <v>51</v>
      </c>
    </row>
    <row r="39" spans="1:4" x14ac:dyDescent="0.25">
      <c r="A39" t="s">
        <v>56</v>
      </c>
      <c r="B39" s="4">
        <v>0</v>
      </c>
      <c r="C39" s="8" t="s">
        <v>50</v>
      </c>
      <c r="D39" s="5" t="s">
        <v>51</v>
      </c>
    </row>
    <row r="41" ht="22" customHeight="1" spans="1:4" x14ac:dyDescent="0.25">
      <c r="A41" s="3" t="s">
        <v>57</v>
      </c>
      <c r="B41" s="3" t="s">
        <v>58</v>
      </c>
      <c r="C41" s="3" t="s">
        <v>59</v>
      </c>
      <c r="D41" s="3" t="s">
        <v>60</v>
      </c>
    </row>
    <row r="42" spans="1:4" x14ac:dyDescent="0.25">
      <c r="A42" s="2" t="s">
        <v>61</v>
      </c>
      <c r="B42" s="4">
        <v>80000</v>
      </c>
      <c r="C42" s="9">
        <f>MIN(B42,50000)</f>
      </c>
      <c r="D42" s="9">
        <f>B42-C42</f>
      </c>
    </row>
    <row r="43" spans="1:4" x14ac:dyDescent="0.25">
      <c r="A43" s="2" t="s">
        <v>62</v>
      </c>
      <c r="B43" s="4">
        <v>40000</v>
      </c>
      <c r="C43" s="9">
        <f>MIN(B43,50000)</f>
      </c>
      <c r="D43" s="9">
        <f>B43-C43</f>
      </c>
    </row>
    <row r="44" spans="1:4" x14ac:dyDescent="0.25">
      <c r="A44" s="2" t="s">
        <v>63</v>
      </c>
      <c r="B44" s="4">
        <v>0</v>
      </c>
      <c r="C44" s="9">
        <f>MIN(B44,50000)</f>
      </c>
      <c r="D44" s="9">
        <f>B44-C44</f>
      </c>
    </row>
    <row r="45" spans="1:4" x14ac:dyDescent="0.25">
      <c r="A45" s="2" t="s">
        <v>64</v>
      </c>
      <c r="B45" s="4">
        <v>0</v>
      </c>
      <c r="C45" s="9">
        <f>MIN(B45,50000)</f>
      </c>
      <c r="D45" s="9">
        <f>B45-C45</f>
      </c>
    </row>
    <row r="46" spans="1:4" x14ac:dyDescent="0.25">
      <c r="A46" s="2" t="s">
        <v>65</v>
      </c>
      <c r="B46" s="4">
        <v>0</v>
      </c>
      <c r="C46" s="9">
        <f>MIN(B46,50000)</f>
      </c>
      <c r="D46" s="9">
        <f>B46-C46</f>
      </c>
    </row>
    <row r="47" spans="1:4" x14ac:dyDescent="0.25">
      <c r="A47" s="6" t="s">
        <v>66</v>
      </c>
      <c r="B47" s="7">
        <f>SUM(B42:B46)</f>
      </c>
      <c r="C47" s="7">
        <f>SUM(C42:C46)</f>
      </c>
      <c r="D47" s="7">
        <f>SUM(D42:D46)</f>
      </c>
    </row>
    <row r="49" spans="1:4" x14ac:dyDescent="0.25">
      <c r="A49" s="10" t="s">
        <v>67</v>
      </c>
      <c r="B49" s="10"/>
      <c r="C49" s="10"/>
      <c r="D49" s="10"/>
    </row>
  </sheetData>
  <mergeCells count="4">
    <mergeCell ref="A1:D1"/>
    <mergeCell ref="B2:C2"/>
    <mergeCell ref="B3:C3"/>
    <mergeCell ref="A49:D49"/>
  </mergeCells>
  <pageSetup orientation="portrait"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6"/>
  <sheetFormatPr defaultRowHeight="15" outlineLevelRow="0" outlineLevelCol="0" x14ac:dyDescent="55"/>
  <cols>
    <col min="1" max="1" width="52" customWidth="1"/>
    <col min="2" max="3" width="18" customWidth="1"/>
    <col min="4" max="4" width="40" customWidth="1"/>
  </cols>
  <sheetData>
    <row r="1" spans="1:4" x14ac:dyDescent="0.25">
      <c r="A1" s="11">
        <f>"Indirect Cost Rate Results — "&amp;Inputs!B2&amp;" — "&amp;Inputs!B3</f>
      </c>
      <c r="B1" s="11"/>
      <c r="C1" s="11"/>
      <c r="D1" s="11"/>
    </row>
    <row r="2" spans="1:4" x14ac:dyDescent="0.25">
      <c r="A2" s="10" t="s">
        <v>68</v>
      </c>
      <c r="B2" s="10"/>
      <c r="C2" s="10"/>
      <c r="D2" s="10"/>
    </row>
    <row r="4" ht="22" customHeight="1" spans="1:4" x14ac:dyDescent="0.25">
      <c r="A4" s="3" t="s">
        <v>69</v>
      </c>
      <c r="B4" s="3" t="s">
        <v>70</v>
      </c>
      <c r="C4" s="3" t="s">
        <v>7</v>
      </c>
      <c r="D4" s="3" t="s">
        <v>7</v>
      </c>
    </row>
    <row r="5" spans="1:2" x14ac:dyDescent="0.25">
      <c r="A5" t="s">
        <v>71</v>
      </c>
      <c r="B5" s="9">
        <f>Inputs!B18</f>
      </c>
    </row>
    <row r="6" spans="1:2" x14ac:dyDescent="0.25">
      <c r="A6" t="s">
        <v>72</v>
      </c>
      <c r="B6" s="9">
        <f>-Inputs!B26</f>
      </c>
    </row>
    <row r="7" spans="1:2" x14ac:dyDescent="0.25">
      <c r="A7" s="6" t="s">
        <v>73</v>
      </c>
      <c r="B7" s="7">
        <f>B5+B6</f>
      </c>
    </row>
    <row r="9" ht="22" customHeight="1" spans="1:4" x14ac:dyDescent="0.25">
      <c r="A9" s="3" t="s">
        <v>74</v>
      </c>
      <c r="B9" s="3" t="s">
        <v>70</v>
      </c>
      <c r="C9" s="3" t="s">
        <v>7</v>
      </c>
      <c r="D9" s="3" t="s">
        <v>7</v>
      </c>
    </row>
    <row r="10" spans="1:2" x14ac:dyDescent="0.25">
      <c r="A10" t="s">
        <v>75</v>
      </c>
      <c r="B10" s="9">
        <f>SUM(Inputs!B29:B39)+Inputs!B47</f>
      </c>
    </row>
    <row r="11" spans="1:2" x14ac:dyDescent="0.25">
      <c r="A11" s="12" t="s">
        <v>76</v>
      </c>
      <c r="B11" s="9">
        <f>-SUM(Inputs!B34:B39)</f>
      </c>
    </row>
    <row r="12" spans="1:2" x14ac:dyDescent="0.25">
      <c r="A12" t="s">
        <v>77</v>
      </c>
      <c r="B12" s="9">
        <f>-Inputs!D47</f>
      </c>
    </row>
    <row r="13" spans="1:2" x14ac:dyDescent="0.25">
      <c r="A13" s="6" t="s">
        <v>78</v>
      </c>
      <c r="B13" s="7">
        <f>B10+B11+B12</f>
      </c>
    </row>
    <row r="15" ht="22" customHeight="1" spans="1:4" x14ac:dyDescent="0.25">
      <c r="A15" s="3" t="s">
        <v>79</v>
      </c>
      <c r="B15" s="3" t="s">
        <v>80</v>
      </c>
      <c r="C15" s="3" t="s">
        <v>7</v>
      </c>
      <c r="D15" s="3" t="s">
        <v>81</v>
      </c>
    </row>
    <row r="16" spans="1:2" x14ac:dyDescent="0.25">
      <c r="A16" s="6" t="s">
        <v>82</v>
      </c>
      <c r="B16" s="13">
        <f>IF(B13=0,0,B7/B13)</f>
      </c>
    </row>
    <row r="17" spans="1:2" x14ac:dyDescent="0.25">
      <c r="A17" t="s">
        <v>83</v>
      </c>
      <c r="B17" s="14">
        <f>IF(B10=0,0,B7/B10)</f>
      </c>
    </row>
    <row r="18" spans="1:4" x14ac:dyDescent="0.25">
      <c r="A18" t="s">
        <v>84</v>
      </c>
      <c r="B18" s="14">
        <v>0.15</v>
      </c>
      <c r="D18" s="5" t="s">
        <v>85</v>
      </c>
    </row>
    <row r="19" ht="48" customHeight="1" spans="1:4" x14ac:dyDescent="0.25">
      <c r="A19" t="s">
        <v>86</v>
      </c>
      <c r="B19" s="14">
        <f>B16-B18</f>
      </c>
      <c r="D19" s="15">
        <f>IF(B16&gt;B18,"Your actual rate is above 15%. A negotiated rate (NICRA) could recover more; weigh the proposal work against the extra dollars.",IF(B16=0,"Enter your figures on the Inputs tab.","Your actual rate is at or below 15%. The de minimis rate recovers as much or more with no proposal to prepare."))</f>
      </c>
    </row>
    <row r="21" ht="22" customHeight="1" spans="1:4" x14ac:dyDescent="0.25">
      <c r="A21" s="3" t="s">
        <v>87</v>
      </c>
      <c r="B21" s="3" t="s">
        <v>88</v>
      </c>
      <c r="C21" s="3" t="s">
        <v>89</v>
      </c>
      <c r="D21" s="3" t="s">
        <v>90</v>
      </c>
    </row>
    <row r="22" ht="22" customHeight="1" spans="1:4" x14ac:dyDescent="0.25">
      <c r="A22" s="3" t="s">
        <v>91</v>
      </c>
      <c r="B22" s="3" t="s">
        <v>70</v>
      </c>
      <c r="C22" s="3" t="s">
        <v>40</v>
      </c>
      <c r="D22" s="3" t="s">
        <v>7</v>
      </c>
    </row>
    <row r="23" spans="1:3" x14ac:dyDescent="0.25">
      <c r="A23" t="s">
        <v>92</v>
      </c>
      <c r="B23" s="4">
        <v>90000</v>
      </c>
      <c r="C23" s="8" t="s">
        <v>43</v>
      </c>
    </row>
    <row r="24" spans="1:3" x14ac:dyDescent="0.25">
      <c r="A24" t="s">
        <v>93</v>
      </c>
      <c r="B24" s="4">
        <v>20000</v>
      </c>
      <c r="C24" s="8" t="s">
        <v>43</v>
      </c>
    </row>
    <row r="25" spans="1:3" x14ac:dyDescent="0.25">
      <c r="A25" t="s">
        <v>45</v>
      </c>
      <c r="B25" s="4">
        <v>4000</v>
      </c>
      <c r="C25" s="8" t="s">
        <v>43</v>
      </c>
    </row>
    <row r="26" spans="1:3" x14ac:dyDescent="0.25">
      <c r="A26" t="s">
        <v>46</v>
      </c>
      <c r="B26" s="4">
        <v>6000</v>
      </c>
      <c r="C26" s="8" t="s">
        <v>43</v>
      </c>
    </row>
    <row r="27" spans="1:3" x14ac:dyDescent="0.25">
      <c r="A27" t="s">
        <v>94</v>
      </c>
      <c r="B27" s="4">
        <v>10000</v>
      </c>
      <c r="C27" s="8" t="s">
        <v>43</v>
      </c>
    </row>
    <row r="28" spans="1:3" x14ac:dyDescent="0.25">
      <c r="A28" t="s">
        <v>95</v>
      </c>
      <c r="B28" s="4">
        <v>60000</v>
      </c>
      <c r="C28" s="8" t="s">
        <v>96</v>
      </c>
    </row>
    <row r="29" spans="1:3" x14ac:dyDescent="0.25">
      <c r="A29" t="s">
        <v>97</v>
      </c>
      <c r="B29" s="4">
        <v>12000</v>
      </c>
      <c r="C29" s="8" t="s">
        <v>50</v>
      </c>
    </row>
    <row r="30" spans="1:3" x14ac:dyDescent="0.25">
      <c r="A30" t="s">
        <v>98</v>
      </c>
      <c r="B30" s="4">
        <v>8000</v>
      </c>
      <c r="C30" s="8" t="s">
        <v>50</v>
      </c>
    </row>
    <row r="31" spans="1:2" x14ac:dyDescent="0.25">
      <c r="A31" t="s">
        <v>99</v>
      </c>
      <c r="B31" s="9">
        <f>SUM(B23:B30)</f>
      </c>
    </row>
    <row r="32" spans="1:2" x14ac:dyDescent="0.25">
      <c r="A32" s="6" t="s">
        <v>100</v>
      </c>
      <c r="B32" s="7">
        <f>SUM(B23:B27)+MIN(B28,50000)</f>
      </c>
    </row>
    <row r="33" spans="1:4" x14ac:dyDescent="0.25">
      <c r="A33" s="6" t="s">
        <v>101</v>
      </c>
      <c r="B33" s="7">
        <f>B32*B18</f>
      </c>
      <c r="C33" s="7">
        <f>B32*B16</f>
      </c>
      <c r="D33" s="7">
        <f>C33-B33</f>
      </c>
    </row>
    <row r="34" spans="1:4" x14ac:dyDescent="0.25">
      <c r="A34" t="s">
        <v>102</v>
      </c>
      <c r="B34" s="9">
        <f>B31+B33</f>
      </c>
      <c r="C34" s="9">
        <f>B31+C33</f>
      </c>
      <c r="D34" s="9">
        <f>C34-B34</f>
      </c>
    </row>
    <row r="36" spans="1:4" x14ac:dyDescent="0.25">
      <c r="A36" s="10" t="s">
        <v>103</v>
      </c>
      <c r="B36" s="10"/>
      <c r="C36" s="10"/>
      <c r="D36" s="10"/>
    </row>
  </sheetData>
  <mergeCells count="3">
    <mergeCell ref="A1:D1"/>
    <mergeCell ref="A2:D2"/>
    <mergeCell ref="A36:D36"/>
  </mergeCells>
  <pageSetup orientation="portrait"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9"/>
  <sheetFormatPr defaultRowHeight="15" outlineLevelRow="0" outlineLevelCol="0" x14ac:dyDescent="55"/>
  <cols>
    <col min="1" max="1" width="120" customWidth="1"/>
  </cols>
  <sheetData>
    <row r="1" spans="1:1" x14ac:dyDescent="0.25">
      <c r="A1" s="16" t="s">
        <v>104</v>
      </c>
    </row>
    <row r="2" spans="1:1" x14ac:dyDescent="0.25">
      <c r="A2" s="15" t="s">
        <v>105</v>
      </c>
    </row>
    <row r="3" spans="1:1" x14ac:dyDescent="0.25">
      <c r="A3" s="15" t="s">
        <v>106</v>
      </c>
    </row>
    <row r="4" spans="1:1" x14ac:dyDescent="0.25">
      <c r="A4" s="15" t="s">
        <v>107</v>
      </c>
    </row>
    <row r="5" spans="1:1" x14ac:dyDescent="0.25">
      <c r="A5" s="15" t="s">
        <v>108</v>
      </c>
    </row>
    <row r="6" spans="1:1" x14ac:dyDescent="0.25">
      <c r="A6" s="15" t="s">
        <v>109</v>
      </c>
    </row>
    <row r="7" spans="1:1" x14ac:dyDescent="0.25">
      <c r="A7" s="15" t="s">
        <v>7</v>
      </c>
    </row>
    <row r="8" spans="1:1" x14ac:dyDescent="0.25">
      <c r="A8" s="16" t="s">
        <v>110</v>
      </c>
    </row>
    <row r="9" spans="1:1" x14ac:dyDescent="0.25">
      <c r="A9" s="15" t="s">
        <v>111</v>
      </c>
    </row>
    <row r="10" spans="1:1" x14ac:dyDescent="0.25">
      <c r="A10" s="15" t="s">
        <v>112</v>
      </c>
    </row>
    <row r="11" spans="1:1" x14ac:dyDescent="0.25">
      <c r="A11" s="15" t="s">
        <v>113</v>
      </c>
    </row>
    <row r="12" spans="1:1" x14ac:dyDescent="0.25">
      <c r="A12" s="15" t="s">
        <v>114</v>
      </c>
    </row>
    <row r="13" spans="1:1" x14ac:dyDescent="0.25">
      <c r="A13" s="15" t="s">
        <v>115</v>
      </c>
    </row>
    <row r="14" spans="1:1" x14ac:dyDescent="0.25">
      <c r="A14" s="15" t="s">
        <v>7</v>
      </c>
    </row>
    <row r="15" spans="1:1" x14ac:dyDescent="0.25">
      <c r="A15" s="16" t="s">
        <v>116</v>
      </c>
    </row>
    <row r="16" spans="1:1" x14ac:dyDescent="0.25">
      <c r="A16" s="15" t="s">
        <v>117</v>
      </c>
    </row>
    <row r="17" spans="1:1" x14ac:dyDescent="0.25">
      <c r="A17" s="15" t="s">
        <v>118</v>
      </c>
    </row>
    <row r="18" spans="1:1" x14ac:dyDescent="0.25">
      <c r="A18" s="15" t="s">
        <v>7</v>
      </c>
    </row>
    <row r="19" spans="1:1" x14ac:dyDescent="0.25">
      <c r="A19" s="15" t="s">
        <v>119</v>
      </c>
    </row>
  </sheetData>
  <pageSetup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Inputs</vt:lpstr>
      <vt:lpstr>Results</vt:lpstr>
      <vt:lpstr>Instructions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GivingArc</dc:creator>
  <dc:title/>
  <dc:subject/>
  <dc:description/>
  <cp:keywords/>
  <cp:category/>
  <cp:lastModifiedBy>Unknown</cp:lastModifiedBy>
  <dcterms:created xsi:type="dcterms:W3CDTF">2026-09-05T04:30:15Z</dcterms:created>
  <dcterms:modified xsi:type="dcterms:W3CDTF">2026-09-05T04:30:15Z</dcterms:modified>
</cp:coreProperties>
</file>